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ieter Pluimers\Documents\7_VVA-klassenorganisatie\TVF\Hellingproef\"/>
    </mc:Choice>
  </mc:AlternateContent>
  <xr:revisionPtr revIDLastSave="0" documentId="13_ncr:1_{AB6ADD06-D260-469E-8902-9971F554346A}" xr6:coauthVersionLast="28" xr6:coauthVersionMax="28" xr10:uidLastSave="{00000000-0000-0000-0000-000000000000}"/>
  <bookViews>
    <workbookView xWindow="5055" yWindow="0" windowWidth="25305" windowHeight="22455" tabRatio="750" xr2:uid="{00000000-000D-0000-FFFF-FFFF00000000}"/>
  </bookViews>
  <sheets>
    <sheet name="Hellingproef" sheetId="1" r:id="rId1"/>
  </sheets>
  <definedNames>
    <definedName name="__xlnm.Print_Area">#REF!</definedName>
    <definedName name="__xlnm.Print_Area_1">Hellingproef!$B$1:$M$94</definedName>
    <definedName name="gewicht1">Hellingproef!$E$41</definedName>
    <definedName name="gewicht2">Hellingproef!$E$42</definedName>
    <definedName name="GM">Hellingproef!#REF!</definedName>
    <definedName name="GP">Hellingproef!#REF!</definedName>
    <definedName name="KG">Hellingproef!#REF!</definedName>
    <definedName name="KM">Hellingproef!#REF!</definedName>
    <definedName name="P">Hellingproef!#REF!</definedName>
    <definedName name="rho">Hellingproef!$H$8</definedName>
    <definedName name="tho">Hellingproef!$E$37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E38" i="1"/>
  <c r="F77" i="1"/>
  <c r="E51" i="1"/>
  <c r="D51" i="1"/>
  <c r="F51" i="1"/>
  <c r="E52" i="1"/>
  <c r="D52" i="1"/>
  <c r="F52" i="1"/>
  <c r="E53" i="1"/>
  <c r="D53" i="1"/>
  <c r="F53" i="1"/>
  <c r="E54" i="1"/>
  <c r="D54" i="1"/>
  <c r="F54" i="1"/>
  <c r="E55" i="1"/>
  <c r="D55" i="1"/>
  <c r="F55" i="1"/>
  <c r="F76" i="1"/>
  <c r="F78" i="1"/>
  <c r="D14" i="1"/>
  <c r="F50" i="1"/>
  <c r="H51" i="1"/>
  <c r="F32" i="1"/>
  <c r="F30" i="1"/>
  <c r="H52" i="1"/>
  <c r="H54" i="1"/>
  <c r="H55" i="1"/>
  <c r="H50" i="1"/>
  <c r="H53" i="1"/>
  <c r="I23" i="1"/>
  <c r="I51" i="1"/>
  <c r="I52" i="1"/>
  <c r="I54" i="1"/>
  <c r="I55" i="1"/>
  <c r="F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Pieter Pluimers</author>
  </authors>
  <commentList>
    <comment ref="F30" authorId="0" shapeId="0" xr:uid="{00000000-0006-0000-0000-000001000000}">
      <text>
        <r>
          <rPr>
            <sz val="9"/>
            <color indexed="81"/>
            <rFont val="Tahoma"/>
            <family val="2"/>
          </rPr>
          <t>input voor DC berekening VONA tool zonder gewichten</t>
        </r>
      </text>
    </comment>
    <comment ref="F32" authorId="0" shapeId="0" xr:uid="{00000000-0006-0000-0000-000002000000}">
      <text>
        <r>
          <rPr>
            <sz val="9"/>
            <color indexed="81"/>
            <rFont val="Tahoma"/>
            <family val="2"/>
          </rPr>
          <t>input voor DC berekening VONA tool zonder gewichten</t>
        </r>
      </text>
    </comment>
  </commentList>
</comments>
</file>

<file path=xl/sharedStrings.xml><?xml version="1.0" encoding="utf-8"?>
<sst xmlns="http://schemas.openxmlformats.org/spreadsheetml/2006/main" count="160" uniqueCount="114">
  <si>
    <t>HELLINGPROEF KNWV</t>
  </si>
  <si>
    <t>Algemeen</t>
  </si>
  <si>
    <t>SB</t>
  </si>
  <si>
    <t>m</t>
  </si>
  <si>
    <t>Waterverplaatsing</t>
  </si>
  <si>
    <t>Dichtheid</t>
  </si>
  <si>
    <t>ρ</t>
  </si>
  <si>
    <r>
      <t>t/m</t>
    </r>
    <r>
      <rPr>
        <vertAlign val="superscript"/>
        <sz val="11"/>
        <color indexed="8"/>
        <rFont val="Calibri"/>
        <family val="2"/>
      </rPr>
      <t>3</t>
    </r>
  </si>
  <si>
    <t>Deplacement</t>
  </si>
  <si>
    <t>kg</t>
  </si>
  <si>
    <t>Hellinggewicht</t>
  </si>
  <si>
    <t>GW1</t>
  </si>
  <si>
    <t>GW2</t>
  </si>
  <si>
    <t>Hellingproef</t>
  </si>
  <si>
    <t>Positie</t>
  </si>
  <si>
    <t>Hellend Moment</t>
  </si>
  <si>
    <t>Hellingshoek</t>
  </si>
  <si>
    <t>RM1</t>
  </si>
  <si>
    <t>kgm</t>
  </si>
  <si>
    <t>BB</t>
  </si>
  <si>
    <t>CL</t>
  </si>
  <si>
    <t>Hellend moment per graad helling</t>
  </si>
  <si>
    <t>GM</t>
  </si>
  <si>
    <t>Condities</t>
  </si>
  <si>
    <t>Weer</t>
  </si>
  <si>
    <t>Windkracht</t>
  </si>
  <si>
    <t>Waterdiepte</t>
  </si>
  <si>
    <t>Vlak droog</t>
  </si>
  <si>
    <t>Temperatuur</t>
  </si>
  <si>
    <t>Golfhoogte</t>
  </si>
  <si>
    <t>Vrij liggend</t>
  </si>
  <si>
    <t>Gefixeerd</t>
  </si>
  <si>
    <t>Wind richting</t>
  </si>
  <si>
    <t>Opmerkingen</t>
  </si>
  <si>
    <t>Ja</t>
  </si>
  <si>
    <t>Nee</t>
  </si>
  <si>
    <t>Vol</t>
  </si>
  <si>
    <t>kn</t>
  </si>
  <si>
    <t>Jacht</t>
  </si>
  <si>
    <t>Leeg</t>
  </si>
  <si>
    <t>Gewicht 1 (A)</t>
  </si>
  <si>
    <t>Gewicht 2 (B)</t>
  </si>
  <si>
    <t>Verplaatsing</t>
  </si>
  <si>
    <t>Fok aan dek?</t>
  </si>
  <si>
    <t>Kluiver aangeslagen?</t>
  </si>
  <si>
    <t>Blokken aanwezig?</t>
  </si>
  <si>
    <t>Ballast vast?</t>
  </si>
  <si>
    <t>mensen aan boord?</t>
  </si>
  <si>
    <t>voorsteven in de wind?</t>
  </si>
  <si>
    <t>Brandstof BB?</t>
  </si>
  <si>
    <t>Brandstof SB?</t>
  </si>
  <si>
    <t>Water SB?</t>
  </si>
  <si>
    <t>Water BB?</t>
  </si>
  <si>
    <t>Diepgangsmerken aanwezig?</t>
  </si>
  <si>
    <t>Vrijboorden nameten?</t>
  </si>
  <si>
    <t>Wedstrijd klaar?</t>
  </si>
  <si>
    <t>Zwaarden uit water?</t>
  </si>
  <si>
    <t>Water op vlak MK?</t>
  </si>
  <si>
    <t>Water op vlak roef?</t>
  </si>
  <si>
    <t>Giek op roef/achterdek?</t>
  </si>
  <si>
    <t>Gaffel aan giek?</t>
  </si>
  <si>
    <t>Kluiverboom neer?</t>
  </si>
  <si>
    <t>φ [°]</t>
  </si>
  <si>
    <t>[kgm]</t>
  </si>
  <si>
    <t>[kg]</t>
  </si>
  <si>
    <t>[m]</t>
  </si>
  <si>
    <t>Verpl. Gewicht</t>
  </si>
  <si>
    <t>Delta</t>
  </si>
  <si>
    <t>ton</t>
  </si>
  <si>
    <t>Criteria controle</t>
  </si>
  <si>
    <t>°C</t>
  </si>
  <si>
    <t>cm</t>
  </si>
  <si>
    <t>GM = RM1 / (Dh x tan(1))</t>
  </si>
  <si>
    <t>Resultaat</t>
  </si>
  <si>
    <r>
      <t xml:space="preserve">RM1' </t>
    </r>
    <r>
      <rPr>
        <vertAlign val="superscript"/>
        <sz val="11"/>
        <color indexed="8"/>
        <rFont val="Calibri"/>
        <family val="2"/>
      </rPr>
      <t>(gemeten)</t>
    </r>
  </si>
  <si>
    <t>Eigenaar/ vertegenwoordiger:</t>
  </si>
  <si>
    <t xml:space="preserve">Let op: Uitsluitend de gele velden invullen </t>
  </si>
  <si>
    <t>10 - 15</t>
  </si>
  <si>
    <t>&lt; 5</t>
  </si>
  <si>
    <t>5 - 10</t>
  </si>
  <si>
    <t>&gt; 15</t>
  </si>
  <si>
    <t>J. Voskuil</t>
  </si>
  <si>
    <t>VBV [m]</t>
  </si>
  <si>
    <t>VBA [m]</t>
  </si>
  <si>
    <r>
      <t xml:space="preserve">Vrijboorden </t>
    </r>
    <r>
      <rPr>
        <b/>
        <sz val="11"/>
        <color indexed="8"/>
        <rFont val="Calibri"/>
        <family val="2"/>
      </rPr>
      <t>ZONDER</t>
    </r>
    <r>
      <rPr>
        <sz val="11"/>
        <color indexed="8"/>
        <rFont val="Calibri"/>
        <family val="2"/>
      </rPr>
      <t xml:space="preserve"> hellinggewichten aan boord</t>
    </r>
  </si>
  <si>
    <r>
      <t>Zeilnummer</t>
    </r>
    <r>
      <rPr>
        <sz val="11"/>
        <color rgb="FFFF0000"/>
        <rFont val="Calibri"/>
        <family val="2"/>
      </rPr>
      <t>*</t>
    </r>
  </si>
  <si>
    <r>
      <t>Vrijboord achter</t>
    </r>
    <r>
      <rPr>
        <sz val="11"/>
        <color rgb="FFFF0000"/>
        <rFont val="Calibri"/>
        <family val="2"/>
      </rPr>
      <t>*</t>
    </r>
  </si>
  <si>
    <r>
      <t>Vrijboord voor</t>
    </r>
    <r>
      <rPr>
        <sz val="11"/>
        <color rgb="FFFF0000"/>
        <rFont val="Calibri"/>
        <family val="2"/>
      </rPr>
      <t>*</t>
    </r>
  </si>
  <si>
    <r>
      <t>Naam van het schip</t>
    </r>
    <r>
      <rPr>
        <sz val="11"/>
        <color rgb="FFFF0000"/>
        <rFont val="Calibri"/>
        <family val="2"/>
      </rPr>
      <t>*</t>
    </r>
  </si>
  <si>
    <r>
      <t>Visserman of Jacht</t>
    </r>
    <r>
      <rPr>
        <sz val="11"/>
        <color rgb="FFFF0000"/>
        <rFont val="Calibri"/>
        <family val="2"/>
      </rPr>
      <t>*</t>
    </r>
  </si>
  <si>
    <r>
      <t>Datum</t>
    </r>
    <r>
      <rPr>
        <sz val="11"/>
        <color rgb="FFFF0000"/>
        <rFont val="Calibri"/>
        <family val="2"/>
      </rPr>
      <t>*</t>
    </r>
  </si>
  <si>
    <r>
      <t>Plaats Meting</t>
    </r>
    <r>
      <rPr>
        <sz val="11"/>
        <color rgb="FFFF0000"/>
        <rFont val="Calibri"/>
        <family val="2"/>
      </rPr>
      <t>*</t>
    </r>
  </si>
  <si>
    <r>
      <t>Meters</t>
    </r>
    <r>
      <rPr>
        <sz val="11"/>
        <color rgb="FFFF0000"/>
        <rFont val="Calibri"/>
        <family val="2"/>
      </rPr>
      <t>*</t>
    </r>
  </si>
  <si>
    <r>
      <rPr>
        <sz val="10"/>
        <color rgb="FFFF0000"/>
        <rFont val="Calibri"/>
        <family val="2"/>
      </rPr>
      <t xml:space="preserve">* </t>
    </r>
    <r>
      <rPr>
        <sz val="10"/>
        <color indexed="8"/>
        <rFont val="Calibri"/>
        <family val="2"/>
      </rPr>
      <t>Verplichte velden</t>
    </r>
  </si>
  <si>
    <r>
      <rPr>
        <b/>
        <sz val="11"/>
        <color indexed="8"/>
        <rFont val="Calibri"/>
        <family val="2"/>
      </rPr>
      <t>ZONDER</t>
    </r>
    <r>
      <rPr>
        <sz val="11"/>
        <color indexed="8"/>
        <rFont val="Calibri"/>
        <family val="2"/>
      </rPr>
      <t xml:space="preserve"> gewicht</t>
    </r>
  </si>
  <si>
    <t>max statische helling &lt; 0,5 gr</t>
  </si>
  <si>
    <r>
      <t>Waterdichtheid</t>
    </r>
    <r>
      <rPr>
        <sz val="11"/>
        <color rgb="FFFF0000"/>
        <rFont val="Calibri"/>
        <family val="2"/>
      </rPr>
      <t>*</t>
    </r>
  </si>
  <si>
    <r>
      <t>m</t>
    </r>
    <r>
      <rPr>
        <vertAlign val="superscript"/>
        <sz val="10"/>
        <color indexed="8"/>
        <rFont val="Calibri"/>
        <family val="2"/>
      </rPr>
      <t>3</t>
    </r>
  </si>
  <si>
    <r>
      <t>t/m</t>
    </r>
    <r>
      <rPr>
        <vertAlign val="superscript"/>
        <sz val="10"/>
        <color indexed="8"/>
        <rFont val="Calibri"/>
        <family val="2"/>
      </rPr>
      <t>3</t>
    </r>
  </si>
  <si>
    <t>Δ</t>
  </si>
  <si>
    <r>
      <t xml:space="preserve">RM1' </t>
    </r>
    <r>
      <rPr>
        <vertAlign val="superscript"/>
        <sz val="11"/>
        <color indexed="8"/>
        <rFont val="Calibri"/>
        <family val="2"/>
      </rPr>
      <t>(gecorrigeerd)</t>
    </r>
  </si>
  <si>
    <t>Waterverplaatsing (DC)</t>
  </si>
  <si>
    <t>Resultaten</t>
  </si>
  <si>
    <t>Correctie perscentage</t>
  </si>
  <si>
    <t>Vrijboorden conform meetbrief?</t>
  </si>
  <si>
    <t xml:space="preserve">m </t>
  </si>
  <si>
    <t>t.o.v. CL</t>
  </si>
  <si>
    <t xml:space="preserve">Zwaartepunt gewicht 2 (B) uit vlak Kiel en stevens </t>
  </si>
  <si>
    <t xml:space="preserve">Zwaartepunt gewicht 1 (A) uit vlak Kiel en stevens </t>
  </si>
  <si>
    <t>&gt; 1</t>
  </si>
  <si>
    <t>ja</t>
  </si>
  <si>
    <t>nee</t>
  </si>
  <si>
    <t>vol</t>
  </si>
  <si>
    <t>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</si>
</sst>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6" formatCode="0.0"/>
    <numFmt numFmtId="167" formatCode="0.0%"/>
    <numFmt numFmtId="168" formatCode="#,##0.000"/>
  </numFmts>
  <fonts count="21" x14ac:knownFonts="1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6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8"/>
      <name val="Arial"/>
      <family val="2"/>
    </font>
    <font>
      <b/>
      <sz val="18"/>
      <color indexed="8"/>
      <name val="Calibri"/>
      <family val="2"/>
    </font>
    <font>
      <i/>
      <sz val="8"/>
      <color indexed="8"/>
      <name val="Calibri"/>
      <family val="2"/>
    </font>
    <font>
      <sz val="11"/>
      <color theme="0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vertAlign val="superscript"/>
      <sz val="10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0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2" applyFont="1"/>
    <xf numFmtId="0" fontId="2" fillId="0" borderId="0" xfId="2" applyFont="1"/>
    <xf numFmtId="0" fontId="3" fillId="0" borderId="0" xfId="2" applyFont="1"/>
    <xf numFmtId="0" fontId="1" fillId="0" borderId="0" xfId="2" applyFont="1" applyAlignment="1">
      <alignment horizontal="left"/>
    </xf>
    <xf numFmtId="0" fontId="1" fillId="0" borderId="0" xfId="2" applyFont="1" applyAlignment="1"/>
    <xf numFmtId="0" fontId="3" fillId="0" borderId="0" xfId="2" applyFont="1" applyAlignment="1"/>
    <xf numFmtId="0" fontId="2" fillId="0" borderId="0" xfId="2" applyFont="1" applyFill="1"/>
    <xf numFmtId="0" fontId="1" fillId="0" borderId="0" xfId="2" applyFont="1" applyFill="1"/>
    <xf numFmtId="164" fontId="1" fillId="0" borderId="0" xfId="2" applyNumberFormat="1" applyFont="1"/>
    <xf numFmtId="166" fontId="1" fillId="0" borderId="0" xfId="2" applyNumberFormat="1" applyFont="1"/>
    <xf numFmtId="164" fontId="1" fillId="0" borderId="0" xfId="2" applyNumberFormat="1" applyFont="1" applyAlignment="1">
      <alignment horizontal="right"/>
    </xf>
    <xf numFmtId="164" fontId="1" fillId="0" borderId="0" xfId="2" applyNumberFormat="1" applyFont="1" applyAlignment="1"/>
    <xf numFmtId="0" fontId="1" fillId="0" borderId="0" xfId="2" applyFont="1" applyAlignment="1">
      <alignment horizontal="right"/>
    </xf>
    <xf numFmtId="167" fontId="1" fillId="0" borderId="0" xfId="2" applyNumberFormat="1" applyFont="1"/>
    <xf numFmtId="0" fontId="2" fillId="0" borderId="0" xfId="2" applyFont="1" applyBorder="1" applyAlignment="1"/>
    <xf numFmtId="0" fontId="1" fillId="0" borderId="0" xfId="2" applyFont="1" applyBorder="1" applyAlignment="1"/>
    <xf numFmtId="14" fontId="1" fillId="0" borderId="0" xfId="2" applyNumberFormat="1" applyFont="1" applyFill="1" applyAlignment="1">
      <alignment horizontal="left"/>
    </xf>
    <xf numFmtId="164" fontId="1" fillId="0" borderId="0" xfId="2" applyNumberFormat="1" applyFont="1" applyFill="1"/>
    <xf numFmtId="0" fontId="1" fillId="0" borderId="0" xfId="2" applyFont="1" applyBorder="1" applyAlignment="1"/>
    <xf numFmtId="0" fontId="1" fillId="3" borderId="1" xfId="2" applyFont="1" applyFill="1" applyBorder="1" applyAlignment="1">
      <alignment horizontal="center"/>
    </xf>
    <xf numFmtId="14" fontId="1" fillId="2" borderId="1" xfId="2" applyNumberFormat="1" applyFont="1" applyFill="1" applyBorder="1" applyAlignment="1">
      <alignment horizontal="center"/>
    </xf>
    <xf numFmtId="0" fontId="1" fillId="2" borderId="2" xfId="2" applyFont="1" applyFill="1" applyBorder="1" applyAlignment="1">
      <alignment horizontal="right"/>
    </xf>
    <xf numFmtId="0" fontId="1" fillId="2" borderId="3" xfId="2" applyFont="1" applyFill="1" applyBorder="1" applyAlignment="1">
      <alignment horizontal="left"/>
    </xf>
    <xf numFmtId="0" fontId="1" fillId="2" borderId="1" xfId="2" applyFont="1" applyFill="1" applyBorder="1"/>
    <xf numFmtId="2" fontId="1" fillId="0" borderId="0" xfId="2" applyNumberFormat="1" applyFont="1" applyFill="1" applyBorder="1" applyAlignment="1"/>
    <xf numFmtId="0" fontId="1" fillId="0" borderId="8" xfId="2" applyFont="1" applyFill="1" applyBorder="1"/>
    <xf numFmtId="0" fontId="1" fillId="0" borderId="0" xfId="2" applyFont="1" applyFill="1" applyBorder="1"/>
    <xf numFmtId="0" fontId="1" fillId="0" borderId="10" xfId="2" applyFont="1" applyFill="1" applyBorder="1"/>
    <xf numFmtId="0" fontId="1" fillId="0" borderId="13" xfId="2" applyFont="1" applyBorder="1"/>
    <xf numFmtId="166" fontId="1" fillId="0" borderId="14" xfId="2" applyNumberFormat="1" applyFont="1" applyBorder="1"/>
    <xf numFmtId="0" fontId="9" fillId="5" borderId="5" xfId="2" applyFont="1" applyFill="1" applyBorder="1"/>
    <xf numFmtId="0" fontId="9" fillId="5" borderId="6" xfId="2" applyFont="1" applyFill="1" applyBorder="1"/>
    <xf numFmtId="0" fontId="9" fillId="5" borderId="6" xfId="2" applyFont="1" applyFill="1" applyBorder="1" applyAlignment="1">
      <alignment horizontal="center"/>
    </xf>
    <xf numFmtId="0" fontId="9" fillId="5" borderId="6" xfId="2" applyFont="1" applyFill="1" applyBorder="1" applyAlignment="1"/>
    <xf numFmtId="0" fontId="1" fillId="6" borderId="10" xfId="2" applyFont="1" applyFill="1" applyBorder="1"/>
    <xf numFmtId="0" fontId="1" fillId="6" borderId="11" xfId="2" applyFont="1" applyFill="1" applyBorder="1"/>
    <xf numFmtId="0" fontId="1" fillId="6" borderId="11" xfId="2" applyFont="1" applyFill="1" applyBorder="1" applyAlignment="1">
      <alignment horizontal="center"/>
    </xf>
    <xf numFmtId="164" fontId="1" fillId="2" borderId="2" xfId="2" applyNumberFormat="1" applyFont="1" applyFill="1" applyBorder="1" applyAlignment="1"/>
    <xf numFmtId="0" fontId="5" fillId="0" borderId="0" xfId="2" applyFont="1" applyFill="1" applyBorder="1"/>
    <xf numFmtId="0" fontId="9" fillId="5" borderId="7" xfId="2" applyFont="1" applyFill="1" applyBorder="1" applyAlignment="1">
      <alignment horizontal="center"/>
    </xf>
    <xf numFmtId="0" fontId="1" fillId="6" borderId="12" xfId="2" applyFont="1" applyFill="1" applyBorder="1" applyAlignment="1">
      <alignment horizontal="center"/>
    </xf>
    <xf numFmtId="166" fontId="1" fillId="0" borderId="13" xfId="2" applyNumberFormat="1" applyFont="1" applyBorder="1" applyAlignment="1"/>
    <xf numFmtId="166" fontId="1" fillId="0" borderId="14" xfId="2" applyNumberFormat="1" applyFont="1" applyBorder="1" applyAlignment="1"/>
    <xf numFmtId="166" fontId="1" fillId="0" borderId="4" xfId="2" applyNumberFormat="1" applyFont="1" applyBorder="1" applyAlignment="1"/>
    <xf numFmtId="164" fontId="1" fillId="0" borderId="4" xfId="2" applyNumberFormat="1" applyFont="1" applyFill="1" applyBorder="1" applyAlignment="1"/>
    <xf numFmtId="164" fontId="1" fillId="2" borderId="10" xfId="2" applyNumberFormat="1" applyFont="1" applyFill="1" applyBorder="1" applyAlignment="1"/>
    <xf numFmtId="0" fontId="1" fillId="6" borderId="0" xfId="2" applyFont="1" applyFill="1" applyBorder="1" applyAlignment="1">
      <alignment horizontal="center"/>
    </xf>
    <xf numFmtId="164" fontId="1" fillId="0" borderId="13" xfId="2" applyNumberFormat="1" applyFont="1" applyFill="1" applyBorder="1" applyAlignment="1"/>
    <xf numFmtId="164" fontId="1" fillId="0" borderId="14" xfId="2" applyNumberFormat="1" applyFont="1" applyFill="1" applyBorder="1" applyAlignment="1"/>
    <xf numFmtId="166" fontId="2" fillId="0" borderId="14" xfId="2" applyNumberFormat="1" applyFont="1" applyBorder="1"/>
    <xf numFmtId="166" fontId="2" fillId="0" borderId="4" xfId="2" applyNumberFormat="1" applyFont="1" applyBorder="1"/>
    <xf numFmtId="0" fontId="13" fillId="0" borderId="0" xfId="2" applyFont="1"/>
    <xf numFmtId="0" fontId="13" fillId="0" borderId="0" xfId="2" applyFont="1" applyAlignment="1"/>
    <xf numFmtId="0" fontId="13" fillId="0" borderId="0" xfId="2" applyFont="1" applyAlignment="1">
      <alignment horizontal="left"/>
    </xf>
    <xf numFmtId="164" fontId="1" fillId="0" borderId="0" xfId="2" applyNumberFormat="1" applyFont="1" applyBorder="1"/>
    <xf numFmtId="0" fontId="1" fillId="0" borderId="0" xfId="2" applyFont="1" applyBorder="1"/>
    <xf numFmtId="0" fontId="12" fillId="0" borderId="0" xfId="2" applyFont="1" applyBorder="1"/>
    <xf numFmtId="0" fontId="1" fillId="0" borderId="0" xfId="2" applyFont="1" applyBorder="1" applyAlignment="1">
      <alignment horizontal="right"/>
    </xf>
    <xf numFmtId="0" fontId="14" fillId="0" borderId="0" xfId="2" applyFont="1" applyAlignment="1">
      <alignment horizontal="left" vertical="top"/>
    </xf>
    <xf numFmtId="0" fontId="5" fillId="0" borderId="0" xfId="2" applyFont="1"/>
    <xf numFmtId="0" fontId="5" fillId="0" borderId="0" xfId="2" applyFont="1" applyAlignment="1"/>
    <xf numFmtId="0" fontId="5" fillId="0" borderId="0" xfId="2" applyFont="1" applyAlignment="1">
      <alignment horizontal="left"/>
    </xf>
    <xf numFmtId="0" fontId="13" fillId="0" borderId="0" xfId="2" quotePrefix="1" applyFont="1"/>
    <xf numFmtId="17" fontId="13" fillId="0" borderId="0" xfId="2" quotePrefix="1" applyNumberFormat="1" applyFont="1"/>
    <xf numFmtId="0" fontId="11" fillId="0" borderId="0" xfId="2" applyFont="1" applyAlignment="1"/>
    <xf numFmtId="164" fontId="5" fillId="2" borderId="12" xfId="2" applyNumberFormat="1" applyFont="1" applyFill="1" applyBorder="1" applyAlignment="1">
      <alignment horizontal="right"/>
    </xf>
    <xf numFmtId="164" fontId="5" fillId="2" borderId="3" xfId="2" applyNumberFormat="1" applyFont="1" applyFill="1" applyBorder="1" applyAlignment="1">
      <alignment horizontal="right"/>
    </xf>
    <xf numFmtId="1" fontId="5" fillId="0" borderId="13" xfId="2" applyNumberFormat="1" applyFont="1" applyFill="1" applyBorder="1" applyAlignment="1">
      <alignment horizontal="center"/>
    </xf>
    <xf numFmtId="1" fontId="5" fillId="0" borderId="14" xfId="2" applyNumberFormat="1" applyFont="1" applyFill="1" applyBorder="1" applyAlignment="1">
      <alignment horizontal="center"/>
    </xf>
    <xf numFmtId="1" fontId="5" fillId="0" borderId="4" xfId="2" applyNumberFormat="1" applyFont="1" applyFill="1" applyBorder="1" applyAlignment="1">
      <alignment horizontal="center"/>
    </xf>
    <xf numFmtId="0" fontId="1" fillId="0" borderId="0" xfId="2" applyFont="1" applyBorder="1" applyAlignment="1"/>
    <xf numFmtId="0" fontId="1" fillId="0" borderId="0" xfId="2" applyFont="1" applyBorder="1" applyAlignment="1"/>
    <xf numFmtId="0" fontId="2" fillId="0" borderId="0" xfId="2" applyFont="1" applyBorder="1"/>
    <xf numFmtId="0" fontId="1" fillId="7" borderId="1" xfId="2" applyFont="1" applyFill="1" applyBorder="1"/>
    <xf numFmtId="164" fontId="1" fillId="2" borderId="3" xfId="2" applyNumberFormat="1" applyFont="1" applyFill="1" applyBorder="1"/>
    <xf numFmtId="164" fontId="8" fillId="4" borderId="3" xfId="0" applyNumberFormat="1" applyFont="1" applyFill="1" applyBorder="1"/>
    <xf numFmtId="168" fontId="1" fillId="0" borderId="1" xfId="2" applyNumberFormat="1" applyFont="1" applyFill="1" applyBorder="1"/>
    <xf numFmtId="166" fontId="2" fillId="0" borderId="0" xfId="2" applyNumberFormat="1" applyFont="1" applyBorder="1"/>
    <xf numFmtId="164" fontId="1" fillId="0" borderId="7" xfId="2" applyNumberFormat="1" applyFont="1" applyFill="1" applyBorder="1" applyAlignment="1"/>
    <xf numFmtId="164" fontId="1" fillId="0" borderId="12" xfId="2" applyNumberFormat="1" applyFont="1" applyFill="1" applyBorder="1" applyAlignment="1"/>
    <xf numFmtId="164" fontId="1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/>
    <xf numFmtId="0" fontId="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center" vertical="center"/>
    </xf>
    <xf numFmtId="0" fontId="8" fillId="0" borderId="0" xfId="0" applyFont="1" applyFill="1" applyBorder="1"/>
    <xf numFmtId="164" fontId="1" fillId="0" borderId="0" xfId="2" applyNumberFormat="1" applyFont="1" applyFill="1" applyBorder="1"/>
    <xf numFmtId="0" fontId="8" fillId="0" borderId="0" xfId="0" applyFont="1" applyFill="1"/>
    <xf numFmtId="2" fontId="1" fillId="0" borderId="0" xfId="2" applyNumberFormat="1" applyFont="1" applyFill="1" applyBorder="1"/>
    <xf numFmtId="0" fontId="1" fillId="0" borderId="0" xfId="2" applyFont="1" applyBorder="1" applyAlignment="1"/>
    <xf numFmtId="164" fontId="8" fillId="0" borderId="0" xfId="0" applyNumberFormat="1" applyFont="1" applyFill="1" applyBorder="1"/>
    <xf numFmtId="0" fontId="1" fillId="0" borderId="0" xfId="2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vertical="center"/>
    </xf>
    <xf numFmtId="0" fontId="19" fillId="0" borderId="0" xfId="2" applyFont="1" applyFill="1"/>
    <xf numFmtId="0" fontId="14" fillId="0" borderId="0" xfId="2" applyFont="1" applyFill="1"/>
    <xf numFmtId="0" fontId="1" fillId="0" borderId="0" xfId="2" applyFont="1" applyBorder="1" applyAlignment="1"/>
    <xf numFmtId="0" fontId="1" fillId="0" borderId="0" xfId="2" applyFont="1" applyBorder="1"/>
    <xf numFmtId="2" fontId="2" fillId="0" borderId="0" xfId="2" applyNumberFormat="1" applyFont="1" applyFill="1" applyBorder="1"/>
    <xf numFmtId="167" fontId="1" fillId="0" borderId="0" xfId="79" applyNumberFormat="1" applyFont="1" applyBorder="1"/>
    <xf numFmtId="0" fontId="1" fillId="0" borderId="0" xfId="2" applyFont="1" applyBorder="1" applyAlignment="1"/>
    <xf numFmtId="164" fontId="1" fillId="2" borderId="1" xfId="2" applyNumberFormat="1" applyFont="1" applyFill="1" applyBorder="1"/>
    <xf numFmtId="0" fontId="1" fillId="3" borderId="5" xfId="2" applyFont="1" applyFill="1" applyBorder="1" applyAlignment="1">
      <alignment horizontal="left" vertical="top"/>
    </xf>
    <xf numFmtId="0" fontId="1" fillId="3" borderId="6" xfId="2" applyFont="1" applyFill="1" applyBorder="1" applyAlignment="1">
      <alignment horizontal="left" vertical="top"/>
    </xf>
    <xf numFmtId="0" fontId="1" fillId="3" borderId="7" xfId="2" applyFont="1" applyFill="1" applyBorder="1" applyAlignment="1">
      <alignment horizontal="left" vertical="top"/>
    </xf>
    <xf numFmtId="0" fontId="1" fillId="3" borderId="8" xfId="2" applyFont="1" applyFill="1" applyBorder="1" applyAlignment="1">
      <alignment horizontal="left" vertical="top"/>
    </xf>
    <xf numFmtId="0" fontId="1" fillId="3" borderId="0" xfId="2" applyFont="1" applyFill="1" applyBorder="1" applyAlignment="1">
      <alignment horizontal="left" vertical="top"/>
    </xf>
    <xf numFmtId="0" fontId="1" fillId="3" borderId="9" xfId="2" applyFont="1" applyFill="1" applyBorder="1" applyAlignment="1">
      <alignment horizontal="left" vertical="top"/>
    </xf>
    <xf numFmtId="0" fontId="1" fillId="3" borderId="10" xfId="2" applyFont="1" applyFill="1" applyBorder="1" applyAlignment="1">
      <alignment horizontal="left" vertical="top"/>
    </xf>
    <xf numFmtId="0" fontId="1" fillId="3" borderId="11" xfId="2" applyFont="1" applyFill="1" applyBorder="1" applyAlignment="1">
      <alignment horizontal="left" vertical="top"/>
    </xf>
    <xf numFmtId="0" fontId="1" fillId="3" borderId="12" xfId="2" applyFont="1" applyFill="1" applyBorder="1" applyAlignment="1">
      <alignment horizontal="left" vertical="top"/>
    </xf>
    <xf numFmtId="0" fontId="1" fillId="0" borderId="0" xfId="2" applyFont="1" applyFill="1" applyBorder="1" applyAlignment="1">
      <alignment horizontal="left"/>
    </xf>
    <xf numFmtId="0" fontId="1" fillId="7" borderId="13" xfId="2" applyFont="1" applyFill="1" applyBorder="1" applyAlignment="1">
      <alignment horizontal="center" vertical="center"/>
    </xf>
    <xf numFmtId="0" fontId="1" fillId="7" borderId="4" xfId="2" applyFont="1" applyFill="1" applyBorder="1" applyAlignment="1">
      <alignment horizontal="center" vertical="center"/>
    </xf>
    <xf numFmtId="164" fontId="1" fillId="0" borderId="5" xfId="2" applyNumberFormat="1" applyFont="1" applyFill="1" applyBorder="1" applyAlignment="1">
      <alignment horizontal="center" vertical="center"/>
    </xf>
    <xf numFmtId="164" fontId="1" fillId="0" borderId="10" xfId="2" applyNumberFormat="1" applyFont="1" applyFill="1" applyBorder="1" applyAlignment="1">
      <alignment horizontal="center" vertical="center"/>
    </xf>
    <xf numFmtId="0" fontId="1" fillId="0" borderId="0" xfId="2" applyFont="1" applyBorder="1" applyAlignment="1"/>
    <xf numFmtId="164" fontId="1" fillId="0" borderId="6" xfId="2" applyNumberFormat="1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/>
    </xf>
    <xf numFmtId="0" fontId="1" fillId="0" borderId="8" xfId="2" applyFont="1" applyBorder="1" applyAlignment="1">
      <alignment horizontal="left" indent="1"/>
    </xf>
    <xf numFmtId="0" fontId="1" fillId="0" borderId="0" xfId="2" applyFont="1" applyAlignment="1">
      <alignment horizontal="left" indent="1"/>
    </xf>
    <xf numFmtId="14" fontId="1" fillId="2" borderId="1" xfId="2" applyNumberFormat="1" applyFont="1" applyFill="1" applyBorder="1" applyAlignment="1">
      <alignment horizontal="left"/>
    </xf>
    <xf numFmtId="14" fontId="1" fillId="2" borderId="2" xfId="2" applyNumberFormat="1" applyFont="1" applyFill="1" applyBorder="1" applyAlignment="1">
      <alignment horizontal="left"/>
    </xf>
    <xf numFmtId="14" fontId="1" fillId="2" borderId="3" xfId="2" applyNumberFormat="1" applyFont="1" applyFill="1" applyBorder="1" applyAlignment="1">
      <alignment horizontal="left"/>
    </xf>
    <xf numFmtId="0" fontId="11" fillId="0" borderId="0" xfId="2" applyFont="1" applyAlignment="1">
      <alignment horizontal="left" vertical="center"/>
    </xf>
    <xf numFmtId="14" fontId="1" fillId="2" borderId="4" xfId="2" applyNumberFormat="1" applyFont="1" applyFill="1" applyBorder="1" applyAlignment="1">
      <alignment horizontal="left"/>
    </xf>
    <xf numFmtId="0" fontId="1" fillId="2" borderId="1" xfId="2" applyFill="1" applyBorder="1" applyAlignment="1">
      <alignment horizontal="left"/>
    </xf>
    <xf numFmtId="1" fontId="5" fillId="0" borderId="1" xfId="2" applyNumberFormat="1" applyFont="1" applyFill="1" applyBorder="1" applyAlignment="1">
      <alignment horizontal="right"/>
    </xf>
  </cellXfs>
  <cellStyles count="80">
    <cellStyle name="Excel Built-in Normal" xfId="2" xr:uid="{00000000-0005-0000-0000-000000000000}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 2" xfId="1" xr:uid="{00000000-0005-0000-0000-00004E000000}"/>
    <cellStyle name="Procent" xfId="79" builtinId="5"/>
    <cellStyle name="Standa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rgb="FFFFFF6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878787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66FF66"/>
      <color rgb="FF21E93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l-NL"/>
              <a:t>KNWV Hellingproef Controle</a:t>
            </a:r>
          </a:p>
        </c:rich>
      </c:tx>
      <c:layout>
        <c:manualLayout>
          <c:xMode val="edge"/>
          <c:yMode val="edge"/>
          <c:x val="0.25678317769713099"/>
          <c:y val="2.6698080860474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18811530138802E-2"/>
          <c:y val="0.12860909327768699"/>
          <c:w val="0.90611113276681998"/>
          <c:h val="0.76105253358437797"/>
        </c:manualLayout>
      </c:layout>
      <c:scatterChart>
        <c:scatterStyle val="lineMarker"/>
        <c:varyColors val="0"/>
        <c:ser>
          <c:idx val="0"/>
          <c:order val="0"/>
          <c:tx>
            <c:v>HM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FF"/>
              </a:solidFill>
              <a:ln>
                <a:noFill/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-0.56246248148436795"/>
                  <c:y val="-7.7903970765804496E-3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6350" cmpd="sng"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 algn="l"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nl-NL"/>
                </a:p>
              </c:txPr>
            </c:trendlineLbl>
          </c:trendline>
          <c:xVal>
            <c:numRef>
              <c:f>Hellingproef!$G$50:$G$55</c:f>
              <c:numCache>
                <c:formatCode>0.000</c:formatCode>
                <c:ptCount val="6"/>
                <c:pt idx="0">
                  <c:v>-1.5489999999999999</c:v>
                </c:pt>
                <c:pt idx="1">
                  <c:v>-1.0089999999999999</c:v>
                </c:pt>
                <c:pt idx="2">
                  <c:v>-0.45300000000000001</c:v>
                </c:pt>
                <c:pt idx="3">
                  <c:v>-1.5620000000000001</c:v>
                </c:pt>
                <c:pt idx="4">
                  <c:v>-2.1139999999999999</c:v>
                </c:pt>
                <c:pt idx="5">
                  <c:v>-2.702</c:v>
                </c:pt>
              </c:numCache>
            </c:numRef>
          </c:xVal>
          <c:yVal>
            <c:numRef>
              <c:f>Hellingproef!$F$50:$F$55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F6-4F91-B3B7-91C652BAC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6761720"/>
        <c:axId val="-2026767640"/>
      </c:scatterChart>
      <c:valAx>
        <c:axId val="-2026761720"/>
        <c:scaling>
          <c:orientation val="minMax"/>
        </c:scaling>
        <c:delete val="0"/>
        <c:axPos val="b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l-NL" b="0"/>
                  <a:t>Hellingshoek </a:t>
                </a:r>
                <a:r>
                  <a:rPr lang="el-GR" b="0"/>
                  <a:t>φ </a:t>
                </a:r>
                <a:r>
                  <a:rPr lang="nl-NL" b="0"/>
                  <a:t>[°]</a:t>
                </a:r>
              </a:p>
            </c:rich>
          </c:tx>
          <c:layout>
            <c:manualLayout>
              <c:xMode val="edge"/>
              <c:yMode val="edge"/>
              <c:x val="0.38069729813567699"/>
              <c:y val="0.9119518352628950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-2026767640"/>
        <c:crossesAt val="0"/>
        <c:crossBetween val="midCat"/>
      </c:valAx>
      <c:valAx>
        <c:axId val="-202676764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l-NL" b="0"/>
                  <a:t>Hellend moment [kg m]</a:t>
                </a:r>
              </a:p>
            </c:rich>
          </c:tx>
          <c:layout>
            <c:manualLayout>
              <c:xMode val="edge"/>
              <c:yMode val="edge"/>
              <c:x val="7.6736123946370104E-3"/>
              <c:y val="0.304334017160530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-2026761720"/>
        <c:crossesAt val="0"/>
        <c:crossBetween val="midCat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871910813128498"/>
          <c:y val="0.72642888063299305"/>
          <c:w val="0.15728900255754499"/>
          <c:h val="0.11653147371346199"/>
        </c:manualLayout>
      </c:layout>
      <c:overlay val="0"/>
      <c:spPr>
        <a:solidFill>
          <a:srgbClr val="FFFFFF"/>
        </a:solidFill>
        <a:ln w="6350" cmpd="sng">
          <a:solidFill>
            <a:srgbClr val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0000000000001" r="0.750000000000001" t="1" header="0.51180555555555696" footer="0.51180555555555696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71121</xdr:colOff>
      <xdr:row>55</xdr:row>
      <xdr:rowOff>1</xdr:rowOff>
    </xdr:from>
    <xdr:to>
      <xdr:col>7</xdr:col>
      <xdr:colOff>40641</xdr:colOff>
      <xdr:row>74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325120</xdr:colOff>
      <xdr:row>12</xdr:row>
      <xdr:rowOff>111760</xdr:rowOff>
    </xdr:from>
    <xdr:to>
      <xdr:col>5</xdr:col>
      <xdr:colOff>50800</xdr:colOff>
      <xdr:row>14</xdr:row>
      <xdr:rowOff>60960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325120" y="2418080"/>
          <a:ext cx="3769360" cy="314960"/>
        </a:xfrm>
        <a:prstGeom prst="rect">
          <a:avLst/>
        </a:prstGeom>
        <a:noFill/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16807</xdr:colOff>
      <xdr:row>37</xdr:row>
      <xdr:rowOff>44824</xdr:rowOff>
    </xdr:from>
    <xdr:to>
      <xdr:col>3</xdr:col>
      <xdr:colOff>170809</xdr:colOff>
      <xdr:row>37</xdr:row>
      <xdr:rowOff>187699</xdr:rowOff>
    </xdr:to>
    <xdr:pic>
      <xdr:nvPicPr>
        <xdr:cNvPr id="1051" name="Picture 27" descr="\nabla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486" y="7174967"/>
          <a:ext cx="154002" cy="142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2"/>
  <sheetViews>
    <sheetView tabSelected="1" workbookViewId="0">
      <selection activeCell="L44" sqref="L44"/>
    </sheetView>
  </sheetViews>
  <sheetFormatPr defaultColWidth="8.85546875" defaultRowHeight="15" zeroHeight="1" x14ac:dyDescent="0.25"/>
  <cols>
    <col min="1" max="1" width="4.7109375" style="1" customWidth="1"/>
    <col min="2" max="2" width="15.42578125" style="1" customWidth="1"/>
    <col min="3" max="3" width="16.28515625" style="1" customWidth="1"/>
    <col min="4" max="4" width="16.140625" style="1" customWidth="1"/>
    <col min="5" max="5" width="13.28515625" style="1" customWidth="1"/>
    <col min="6" max="6" width="12.28515625" style="1" customWidth="1"/>
    <col min="7" max="7" width="16.140625" style="1" customWidth="1"/>
    <col min="8" max="8" width="10.85546875" style="1" customWidth="1"/>
    <col min="9" max="9" width="8" style="1" customWidth="1"/>
    <col min="10" max="10" width="9.28515625" style="1" customWidth="1"/>
    <col min="11" max="11" width="9" style="1" customWidth="1"/>
    <col min="12" max="12" width="7.7109375" style="1" customWidth="1"/>
    <col min="13" max="14" width="9.7109375" style="1" customWidth="1"/>
    <col min="15" max="15" width="9.42578125" style="1" customWidth="1"/>
    <col min="16" max="16" width="7.7109375" style="1" customWidth="1"/>
    <col min="17" max="17" width="8.85546875" style="1" customWidth="1"/>
    <col min="18" max="16384" width="8.85546875" style="1"/>
  </cols>
  <sheetData>
    <row r="1" spans="2:14" ht="13.5" customHeight="1" x14ac:dyDescent="0.35">
      <c r="B1" s="59" t="s">
        <v>76</v>
      </c>
      <c r="C1" s="65"/>
      <c r="D1" s="65"/>
      <c r="E1" s="123" t="s">
        <v>0</v>
      </c>
      <c r="F1" s="123"/>
      <c r="G1" s="123"/>
      <c r="H1" s="65"/>
      <c r="J1" s="60"/>
      <c r="K1" s="60"/>
      <c r="L1" s="60"/>
      <c r="M1" s="60"/>
      <c r="N1" s="60"/>
    </row>
    <row r="2" spans="2:14" ht="18.75" customHeight="1" x14ac:dyDescent="0.35">
      <c r="B2" s="59" t="s">
        <v>93</v>
      </c>
      <c r="C2" s="65"/>
      <c r="D2" s="65"/>
      <c r="E2" s="123"/>
      <c r="F2" s="123"/>
      <c r="G2" s="123"/>
      <c r="H2" s="65"/>
      <c r="J2" s="60"/>
      <c r="K2" s="60"/>
      <c r="L2" s="60"/>
      <c r="M2" s="60"/>
      <c r="N2" s="60"/>
    </row>
    <row r="3" spans="2:14" x14ac:dyDescent="0.25">
      <c r="B3" s="2" t="s">
        <v>1</v>
      </c>
      <c r="C3" s="2"/>
      <c r="D3" s="2"/>
      <c r="E3" s="2"/>
      <c r="G3" s="2" t="s">
        <v>23</v>
      </c>
      <c r="L3" s="60"/>
      <c r="M3" s="60"/>
      <c r="N3" s="60"/>
    </row>
    <row r="4" spans="2:14" x14ac:dyDescent="0.25">
      <c r="B4" s="1" t="s">
        <v>85</v>
      </c>
      <c r="D4" s="22" t="s">
        <v>113</v>
      </c>
      <c r="E4" s="23"/>
      <c r="G4" s="1" t="s">
        <v>24</v>
      </c>
      <c r="H4" s="20"/>
      <c r="J4" s="52"/>
      <c r="K4" s="52"/>
      <c r="L4" s="60"/>
      <c r="M4" s="60"/>
      <c r="N4" s="60"/>
    </row>
    <row r="5" spans="2:14" x14ac:dyDescent="0.25">
      <c r="B5" s="1" t="s">
        <v>88</v>
      </c>
      <c r="D5" s="124"/>
      <c r="E5" s="124"/>
      <c r="G5" s="1" t="s">
        <v>25</v>
      </c>
      <c r="H5" s="20"/>
      <c r="I5" s="1" t="s">
        <v>37</v>
      </c>
      <c r="J5" s="52" t="s">
        <v>38</v>
      </c>
      <c r="K5" s="52"/>
      <c r="L5" s="60"/>
      <c r="M5" s="60"/>
      <c r="N5" s="60"/>
    </row>
    <row r="6" spans="2:14" x14ac:dyDescent="0.25">
      <c r="B6" s="1" t="s">
        <v>89</v>
      </c>
      <c r="D6" s="125"/>
      <c r="E6" s="125"/>
      <c r="G6" s="1" t="s">
        <v>26</v>
      </c>
      <c r="H6" s="20" t="s">
        <v>109</v>
      </c>
      <c r="I6" s="1" t="s">
        <v>3</v>
      </c>
      <c r="J6" s="52"/>
      <c r="K6" s="52"/>
      <c r="L6" s="60"/>
      <c r="M6" s="60"/>
      <c r="N6" s="60"/>
    </row>
    <row r="7" spans="2:14" x14ac:dyDescent="0.25">
      <c r="B7" s="1" t="s">
        <v>90</v>
      </c>
      <c r="D7" s="120"/>
      <c r="E7" s="120"/>
      <c r="G7" s="1" t="s">
        <v>27</v>
      </c>
      <c r="H7" s="20"/>
      <c r="J7" s="52"/>
      <c r="K7" s="52"/>
      <c r="L7" s="60"/>
      <c r="M7" s="60"/>
      <c r="N7" s="60"/>
    </row>
    <row r="8" spans="2:14" ht="17.25" x14ac:dyDescent="0.25">
      <c r="B8" s="1" t="s">
        <v>91</v>
      </c>
      <c r="D8" s="120"/>
      <c r="E8" s="120"/>
      <c r="G8" s="1" t="s">
        <v>96</v>
      </c>
      <c r="H8" s="20">
        <v>1</v>
      </c>
      <c r="I8" s="1" t="s">
        <v>7</v>
      </c>
      <c r="J8" s="52"/>
      <c r="K8" s="52"/>
      <c r="L8" s="60"/>
      <c r="M8" s="60"/>
      <c r="N8" s="60"/>
    </row>
    <row r="9" spans="2:14" x14ac:dyDescent="0.25">
      <c r="B9" s="1" t="s">
        <v>92</v>
      </c>
      <c r="D9" s="120" t="s">
        <v>81</v>
      </c>
      <c r="E9" s="120"/>
      <c r="G9" s="4" t="s">
        <v>28</v>
      </c>
      <c r="H9" s="20"/>
      <c r="I9" s="5" t="s">
        <v>70</v>
      </c>
      <c r="J9" s="53"/>
      <c r="K9" s="52" t="s">
        <v>78</v>
      </c>
      <c r="L9" s="60"/>
      <c r="M9" s="60"/>
      <c r="N9" s="60"/>
    </row>
    <row r="10" spans="2:14" x14ac:dyDescent="0.25">
      <c r="D10" s="120"/>
      <c r="E10" s="120"/>
      <c r="G10" s="1" t="s">
        <v>32</v>
      </c>
      <c r="H10" s="20"/>
      <c r="J10" s="53"/>
      <c r="K10" s="63" t="s">
        <v>79</v>
      </c>
      <c r="L10" s="60"/>
      <c r="M10" s="60"/>
      <c r="N10" s="60"/>
    </row>
    <row r="11" spans="2:14" x14ac:dyDescent="0.25">
      <c r="G11" s="4" t="s">
        <v>29</v>
      </c>
      <c r="H11" s="20"/>
      <c r="I11" s="5" t="s">
        <v>71</v>
      </c>
      <c r="J11" s="53"/>
      <c r="K11" s="64" t="s">
        <v>77</v>
      </c>
      <c r="L11" s="60"/>
      <c r="M11" s="60"/>
      <c r="N11" s="60"/>
    </row>
    <row r="12" spans="2:14" x14ac:dyDescent="0.25">
      <c r="B12" s="1" t="s">
        <v>75</v>
      </c>
      <c r="D12" s="121"/>
      <c r="E12" s="122"/>
      <c r="G12" s="4" t="s">
        <v>30</v>
      </c>
      <c r="H12" s="20" t="s">
        <v>110</v>
      </c>
      <c r="I12" s="5"/>
      <c r="J12" s="53"/>
      <c r="K12" s="52" t="s">
        <v>80</v>
      </c>
      <c r="L12" s="60"/>
      <c r="M12" s="60"/>
      <c r="N12" s="60"/>
    </row>
    <row r="13" spans="2:14" x14ac:dyDescent="0.25">
      <c r="F13" s="17"/>
      <c r="G13" s="4" t="s">
        <v>31</v>
      </c>
      <c r="H13" s="20" t="s">
        <v>111</v>
      </c>
      <c r="I13" s="5"/>
      <c r="J13" s="52"/>
      <c r="K13" s="52"/>
      <c r="L13" s="60"/>
      <c r="M13" s="60"/>
      <c r="N13" s="60"/>
    </row>
    <row r="14" spans="2:14" x14ac:dyDescent="0.25">
      <c r="B14" s="2" t="s">
        <v>73</v>
      </c>
      <c r="C14" s="58" t="s">
        <v>17</v>
      </c>
      <c r="D14" s="78" t="e">
        <f>+F78</f>
        <v>#DIV/0!</v>
      </c>
      <c r="E14" s="56" t="s">
        <v>18</v>
      </c>
      <c r="F14" s="17"/>
      <c r="G14" s="4"/>
      <c r="H14" s="4"/>
      <c r="I14" s="5"/>
      <c r="J14" s="54" t="s">
        <v>34</v>
      </c>
      <c r="K14" s="52"/>
      <c r="L14" s="60"/>
      <c r="M14" s="60"/>
      <c r="N14" s="60"/>
    </row>
    <row r="15" spans="2:14" ht="9.75" customHeight="1" x14ac:dyDescent="0.25">
      <c r="G15" s="4"/>
      <c r="H15" s="4"/>
      <c r="I15" s="5"/>
      <c r="J15" s="54" t="s">
        <v>35</v>
      </c>
      <c r="K15" s="52"/>
      <c r="L15" s="60"/>
      <c r="M15" s="60"/>
      <c r="N15" s="60"/>
    </row>
    <row r="16" spans="2:14" ht="15.75" customHeight="1" x14ac:dyDescent="0.25">
      <c r="B16" s="2" t="s">
        <v>69</v>
      </c>
      <c r="C16" s="2"/>
      <c r="G16" s="4"/>
      <c r="H16" s="4"/>
      <c r="I16" s="5"/>
      <c r="J16" s="52"/>
      <c r="K16" s="52"/>
      <c r="L16" s="60"/>
      <c r="M16" s="60"/>
      <c r="N16" s="60"/>
    </row>
    <row r="17" spans="1:14" ht="15.75" customHeight="1" x14ac:dyDescent="0.25">
      <c r="A17" s="1">
        <v>1</v>
      </c>
      <c r="B17" s="1" t="s">
        <v>53</v>
      </c>
      <c r="D17" s="20" t="s">
        <v>110</v>
      </c>
      <c r="E17" s="1">
        <v>11</v>
      </c>
      <c r="F17" s="1" t="s">
        <v>43</v>
      </c>
      <c r="H17" s="20" t="s">
        <v>110</v>
      </c>
      <c r="J17" s="54" t="s">
        <v>36</v>
      </c>
      <c r="K17" s="52"/>
      <c r="L17" s="60"/>
      <c r="M17" s="60"/>
      <c r="N17" s="60"/>
    </row>
    <row r="18" spans="1:14" ht="15.75" customHeight="1" x14ac:dyDescent="0.25">
      <c r="A18" s="1">
        <v>2</v>
      </c>
      <c r="B18" s="1" t="s">
        <v>54</v>
      </c>
      <c r="D18" s="20" t="s">
        <v>110</v>
      </c>
      <c r="E18" s="1">
        <v>12</v>
      </c>
      <c r="F18" s="1" t="s">
        <v>44</v>
      </c>
      <c r="H18" s="20" t="s">
        <v>110</v>
      </c>
      <c r="J18" s="54" t="s">
        <v>39</v>
      </c>
      <c r="K18" s="52"/>
      <c r="L18" s="60"/>
      <c r="M18" s="60"/>
      <c r="N18" s="60"/>
    </row>
    <row r="19" spans="1:14" ht="15.75" customHeight="1" x14ac:dyDescent="0.25">
      <c r="A19" s="1">
        <v>3</v>
      </c>
      <c r="B19" s="1" t="s">
        <v>104</v>
      </c>
      <c r="D19" s="20" t="s">
        <v>111</v>
      </c>
      <c r="E19" s="1">
        <v>13</v>
      </c>
      <c r="F19" s="1" t="s">
        <v>45</v>
      </c>
      <c r="H19" s="20" t="s">
        <v>110</v>
      </c>
      <c r="J19" s="52"/>
      <c r="K19" s="52"/>
      <c r="L19" s="60"/>
      <c r="M19" s="60"/>
      <c r="N19" s="60"/>
    </row>
    <row r="20" spans="1:14" ht="15.75" customHeight="1" x14ac:dyDescent="0.25">
      <c r="A20" s="1">
        <v>4</v>
      </c>
      <c r="B20" s="1" t="s">
        <v>55</v>
      </c>
      <c r="D20" s="20" t="s">
        <v>111</v>
      </c>
      <c r="E20" s="1">
        <v>14</v>
      </c>
      <c r="F20" t="s">
        <v>46</v>
      </c>
      <c r="H20" s="20" t="s">
        <v>110</v>
      </c>
      <c r="J20" s="60"/>
      <c r="K20" s="60"/>
      <c r="L20" s="60"/>
      <c r="M20" s="60"/>
      <c r="N20" s="60"/>
    </row>
    <row r="21" spans="1:14" ht="15.75" customHeight="1" x14ac:dyDescent="0.25">
      <c r="A21" s="1">
        <v>5</v>
      </c>
      <c r="B21" s="1" t="s">
        <v>56</v>
      </c>
      <c r="D21" s="20" t="s">
        <v>110</v>
      </c>
      <c r="E21" s="1">
        <v>15</v>
      </c>
      <c r="F21" s="1" t="s">
        <v>95</v>
      </c>
      <c r="H21" s="20" t="s">
        <v>110</v>
      </c>
      <c r="J21" s="61"/>
      <c r="K21" s="60"/>
      <c r="L21" s="60"/>
      <c r="M21" s="60"/>
      <c r="N21" s="60"/>
    </row>
    <row r="22" spans="1:14" ht="15.75" customHeight="1" x14ac:dyDescent="0.25">
      <c r="A22" s="1">
        <v>6</v>
      </c>
      <c r="B22" s="1" t="s">
        <v>57</v>
      </c>
      <c r="D22" s="20" t="s">
        <v>111</v>
      </c>
      <c r="E22" s="1">
        <v>16</v>
      </c>
      <c r="F22" s="1" t="s">
        <v>47</v>
      </c>
      <c r="H22" s="20" t="s">
        <v>111</v>
      </c>
      <c r="J22" s="62"/>
      <c r="K22" s="60"/>
      <c r="L22" s="60"/>
      <c r="M22" s="60"/>
      <c r="N22" s="60"/>
    </row>
    <row r="23" spans="1:14" ht="15.75" customHeight="1" x14ac:dyDescent="0.25">
      <c r="A23" s="1">
        <v>7</v>
      </c>
      <c r="B23" s="1" t="s">
        <v>58</v>
      </c>
      <c r="D23" s="20" t="s">
        <v>111</v>
      </c>
      <c r="E23" s="1">
        <v>17</v>
      </c>
      <c r="F23" s="1" t="s">
        <v>48</v>
      </c>
      <c r="H23" s="20" t="s">
        <v>110</v>
      </c>
      <c r="I23" s="118" t="str">
        <f>IF(H23="Nee","Hoe licht het schip?","")</f>
        <v/>
      </c>
      <c r="J23" s="119"/>
      <c r="K23" s="5"/>
      <c r="L23" s="5"/>
      <c r="M23" s="5"/>
    </row>
    <row r="24" spans="1:14" ht="15.75" customHeight="1" x14ac:dyDescent="0.25">
      <c r="A24" s="1">
        <v>8</v>
      </c>
      <c r="B24" s="1" t="s">
        <v>59</v>
      </c>
      <c r="D24" s="20" t="s">
        <v>110</v>
      </c>
      <c r="E24" s="1">
        <v>18</v>
      </c>
      <c r="F24" s="1" t="s">
        <v>49</v>
      </c>
      <c r="H24" s="21" t="s">
        <v>112</v>
      </c>
    </row>
    <row r="25" spans="1:14" ht="15.75" customHeight="1" x14ac:dyDescent="0.25">
      <c r="A25" s="1">
        <v>9</v>
      </c>
      <c r="B25" s="1" t="s">
        <v>60</v>
      </c>
      <c r="D25" s="20" t="s">
        <v>110</v>
      </c>
      <c r="E25" s="1">
        <v>19</v>
      </c>
      <c r="F25" s="1" t="s">
        <v>50</v>
      </c>
      <c r="H25" s="21" t="s">
        <v>112</v>
      </c>
      <c r="J25" s="5"/>
    </row>
    <row r="26" spans="1:14" ht="15.75" customHeight="1" x14ac:dyDescent="0.25">
      <c r="A26" s="1">
        <v>10</v>
      </c>
      <c r="B26" s="1" t="s">
        <v>61</v>
      </c>
      <c r="D26" s="20" t="s">
        <v>110</v>
      </c>
      <c r="E26" s="1">
        <v>20</v>
      </c>
      <c r="F26" s="1" t="s">
        <v>51</v>
      </c>
      <c r="H26" s="21" t="s">
        <v>112</v>
      </c>
      <c r="J26" s="5"/>
    </row>
    <row r="27" spans="1:14" ht="15.75" customHeight="1" x14ac:dyDescent="0.25">
      <c r="E27" s="1">
        <v>21</v>
      </c>
      <c r="F27" s="1" t="s">
        <v>52</v>
      </c>
      <c r="H27" s="21" t="s">
        <v>112</v>
      </c>
      <c r="J27" s="5"/>
    </row>
    <row r="28" spans="1:14" s="3" customFormat="1" ht="7.5" customHeight="1" x14ac:dyDescent="0.15">
      <c r="H28" s="6"/>
      <c r="I28" s="6"/>
      <c r="J28" s="6"/>
      <c r="K28" s="6"/>
    </row>
    <row r="29" spans="1:14" x14ac:dyDescent="0.25">
      <c r="B29" s="115" t="s">
        <v>84</v>
      </c>
      <c r="C29" s="115"/>
      <c r="D29" s="115"/>
      <c r="E29" s="115"/>
      <c r="F29" s="115"/>
      <c r="G29" s="110"/>
      <c r="H29" s="110"/>
      <c r="I29" s="110"/>
      <c r="J29" s="110"/>
      <c r="K29" s="110"/>
      <c r="L29" s="15"/>
    </row>
    <row r="30" spans="1:14" x14ac:dyDescent="0.25">
      <c r="B30" s="113" t="s">
        <v>87</v>
      </c>
      <c r="C30" s="116" t="s">
        <v>82</v>
      </c>
      <c r="D30" s="79" t="s">
        <v>19</v>
      </c>
      <c r="E30" s="75"/>
      <c r="F30" s="111" t="e">
        <f>+AVERAGE(E30:E31)</f>
        <v>#DIV/0!</v>
      </c>
      <c r="G30" s="91"/>
      <c r="H30" s="91"/>
      <c r="I30" s="85"/>
      <c r="J30" s="86"/>
      <c r="K30" s="92"/>
    </row>
    <row r="31" spans="1:14" x14ac:dyDescent="0.25">
      <c r="B31" s="114"/>
      <c r="C31" s="117"/>
      <c r="D31" s="80" t="s">
        <v>2</v>
      </c>
      <c r="E31" s="76"/>
      <c r="F31" s="112"/>
      <c r="G31" s="91"/>
      <c r="H31" s="91"/>
      <c r="I31" s="85"/>
      <c r="J31" s="90"/>
      <c r="K31" s="91"/>
    </row>
    <row r="32" spans="1:14" x14ac:dyDescent="0.25">
      <c r="B32" s="113" t="s">
        <v>86</v>
      </c>
      <c r="C32" s="116" t="s">
        <v>83</v>
      </c>
      <c r="D32" s="79" t="s">
        <v>19</v>
      </c>
      <c r="E32" s="75"/>
      <c r="F32" s="111" t="e">
        <f>+AVERAGE(E32:E33)</f>
        <v>#DIV/0!</v>
      </c>
      <c r="G32" s="91"/>
      <c r="H32" s="91"/>
      <c r="I32" s="85"/>
      <c r="J32" s="86"/>
      <c r="K32" s="92"/>
    </row>
    <row r="33" spans="2:15" x14ac:dyDescent="0.25">
      <c r="B33" s="114"/>
      <c r="C33" s="117"/>
      <c r="D33" s="80" t="s">
        <v>2</v>
      </c>
      <c r="E33" s="75"/>
      <c r="F33" s="112"/>
      <c r="G33" s="91"/>
      <c r="H33" s="91"/>
      <c r="I33" s="85"/>
      <c r="J33" s="86"/>
      <c r="K33" s="91"/>
    </row>
    <row r="34" spans="2:15" ht="7.5" customHeight="1" x14ac:dyDescent="0.25">
      <c r="B34" s="81"/>
      <c r="C34" s="81"/>
      <c r="D34" s="82"/>
      <c r="E34" s="86"/>
      <c r="F34" s="87"/>
      <c r="G34" s="83"/>
      <c r="H34" s="84"/>
      <c r="I34" s="85"/>
      <c r="J34" s="86"/>
      <c r="K34" s="84"/>
    </row>
    <row r="35" spans="2:15" ht="15" customHeight="1" x14ac:dyDescent="0.25">
      <c r="B35" s="7" t="s">
        <v>4</v>
      </c>
      <c r="C35" s="7"/>
      <c r="D35" s="7"/>
      <c r="E35" s="8" t="s">
        <v>94</v>
      </c>
      <c r="F35" s="87"/>
      <c r="G35" s="83"/>
      <c r="H35" s="84"/>
      <c r="I35" s="85"/>
      <c r="J35" s="86"/>
      <c r="K35" s="84"/>
    </row>
    <row r="36" spans="2:15" ht="15" customHeight="1" x14ac:dyDescent="0.25">
      <c r="B36" s="8" t="s">
        <v>101</v>
      </c>
      <c r="C36" s="8"/>
      <c r="D36" s="93" t="s">
        <v>99</v>
      </c>
      <c r="E36" s="74"/>
      <c r="F36" s="94" t="s">
        <v>97</v>
      </c>
      <c r="G36" s="83"/>
      <c r="H36" s="84"/>
      <c r="I36" s="85"/>
      <c r="J36" s="86"/>
      <c r="K36" s="84"/>
    </row>
    <row r="37" spans="2:15" ht="15" customHeight="1" x14ac:dyDescent="0.25">
      <c r="B37" s="8" t="s">
        <v>5</v>
      </c>
      <c r="C37" s="8"/>
      <c r="D37" s="8" t="s">
        <v>6</v>
      </c>
      <c r="E37" s="126">
        <f>+rho</f>
        <v>1</v>
      </c>
      <c r="F37" s="94" t="s">
        <v>98</v>
      </c>
      <c r="G37" s="83"/>
      <c r="H37" s="84"/>
      <c r="I37" s="85"/>
      <c r="J37" s="86"/>
      <c r="K37" s="84"/>
    </row>
    <row r="38" spans="2:15" ht="15" customHeight="1" x14ac:dyDescent="0.25">
      <c r="B38" s="8" t="s">
        <v>8</v>
      </c>
      <c r="C38" s="8"/>
      <c r="D38" s="93"/>
      <c r="E38" s="77">
        <f>+rho*E36</f>
        <v>0</v>
      </c>
      <c r="F38" s="94" t="s">
        <v>68</v>
      </c>
      <c r="G38" s="83"/>
      <c r="H38" s="84"/>
      <c r="I38" s="85"/>
      <c r="J38" s="86"/>
      <c r="K38" s="84"/>
    </row>
    <row r="39" spans="2:15" ht="7.5" customHeight="1" x14ac:dyDescent="0.25">
      <c r="B39" s="81"/>
      <c r="C39" s="81"/>
      <c r="D39" s="82"/>
      <c r="E39" s="86"/>
      <c r="F39" s="87"/>
      <c r="G39" s="83"/>
      <c r="H39" s="84"/>
      <c r="I39" s="85"/>
      <c r="J39" s="86"/>
      <c r="K39" s="84"/>
    </row>
    <row r="40" spans="2:15" s="2" customFormat="1" x14ac:dyDescent="0.25">
      <c r="B40" s="2" t="s">
        <v>10</v>
      </c>
      <c r="L40" s="7"/>
    </row>
    <row r="41" spans="2:15" x14ac:dyDescent="0.25">
      <c r="B41" s="1" t="s">
        <v>40</v>
      </c>
      <c r="C41" s="1" t="s">
        <v>19</v>
      </c>
      <c r="E41" s="24"/>
      <c r="F41" s="1" t="s">
        <v>9</v>
      </c>
    </row>
    <row r="42" spans="2:15" ht="15" customHeight="1" x14ac:dyDescent="0.25">
      <c r="B42" s="1" t="s">
        <v>41</v>
      </c>
      <c r="C42" s="1" t="s">
        <v>2</v>
      </c>
      <c r="E42" s="24"/>
      <c r="F42" s="1" t="s">
        <v>9</v>
      </c>
      <c r="J42" s="8"/>
    </row>
    <row r="43" spans="2:15" ht="15" customHeight="1" x14ac:dyDescent="0.25">
      <c r="B43" s="1" t="s">
        <v>108</v>
      </c>
      <c r="D43" s="8"/>
      <c r="E43" s="100"/>
      <c r="F43" s="5" t="s">
        <v>105</v>
      </c>
      <c r="G43" s="99" t="s">
        <v>106</v>
      </c>
      <c r="I43" s="8"/>
      <c r="J43" s="86"/>
      <c r="L43" s="99"/>
      <c r="M43" s="60"/>
    </row>
    <row r="44" spans="2:15" ht="15" customHeight="1" x14ac:dyDescent="0.25">
      <c r="B44" s="1" t="s">
        <v>107</v>
      </c>
      <c r="D44" s="8"/>
      <c r="E44" s="100"/>
      <c r="F44" s="1" t="s">
        <v>3</v>
      </c>
      <c r="G44" s="99" t="s">
        <v>106</v>
      </c>
      <c r="H44" s="60"/>
      <c r="I44" s="8"/>
      <c r="J44" s="86"/>
      <c r="L44" s="99"/>
      <c r="M44" s="60"/>
    </row>
    <row r="45" spans="2:15" ht="15" customHeight="1" x14ac:dyDescent="0.25">
      <c r="E45" s="27"/>
      <c r="I45" s="8"/>
      <c r="J45" s="86"/>
      <c r="L45" s="99"/>
      <c r="M45" s="60"/>
    </row>
    <row r="46" spans="2:15" ht="12.95" customHeight="1" x14ac:dyDescent="0.25">
      <c r="E46" s="25"/>
      <c r="F46" s="5"/>
      <c r="G46" s="16"/>
      <c r="I46" s="16"/>
      <c r="K46" s="27"/>
      <c r="L46" s="27"/>
      <c r="M46" s="27"/>
      <c r="N46" s="27"/>
      <c r="O46" s="27"/>
    </row>
    <row r="47" spans="2:15" ht="15" customHeight="1" x14ac:dyDescent="0.25">
      <c r="B47" s="2" t="s">
        <v>13</v>
      </c>
      <c r="C47" s="2"/>
      <c r="D47" s="2"/>
      <c r="E47" s="2"/>
      <c r="H47" s="8"/>
    </row>
    <row r="48" spans="2:15" x14ac:dyDescent="0.25">
      <c r="B48" s="31" t="s">
        <v>14</v>
      </c>
      <c r="C48" s="32" t="s">
        <v>14</v>
      </c>
      <c r="D48" s="33" t="s">
        <v>66</v>
      </c>
      <c r="E48" s="33" t="s">
        <v>42</v>
      </c>
      <c r="F48" s="34" t="s">
        <v>15</v>
      </c>
      <c r="G48" s="33" t="s">
        <v>16</v>
      </c>
      <c r="H48" s="33" t="s">
        <v>67</v>
      </c>
      <c r="I48" s="40" t="s">
        <v>17</v>
      </c>
      <c r="N48" s="5"/>
    </row>
    <row r="49" spans="2:17" x14ac:dyDescent="0.25">
      <c r="B49" s="35" t="s">
        <v>11</v>
      </c>
      <c r="C49" s="36" t="s">
        <v>12</v>
      </c>
      <c r="D49" s="47" t="s">
        <v>64</v>
      </c>
      <c r="E49" s="37" t="s">
        <v>65</v>
      </c>
      <c r="F49" s="37" t="s">
        <v>63</v>
      </c>
      <c r="G49" s="37" t="s">
        <v>62</v>
      </c>
      <c r="H49" s="37" t="s">
        <v>62</v>
      </c>
      <c r="I49" s="41" t="s">
        <v>63</v>
      </c>
      <c r="M49" s="39"/>
      <c r="N49" s="39"/>
      <c r="O49" s="39"/>
      <c r="P49" s="27"/>
      <c r="Q49" s="27"/>
    </row>
    <row r="50" spans="2:17" x14ac:dyDescent="0.25">
      <c r="B50" s="26" t="s">
        <v>19</v>
      </c>
      <c r="C50" s="26" t="s">
        <v>2</v>
      </c>
      <c r="D50" s="68">
        <v>0</v>
      </c>
      <c r="E50" s="66">
        <v>0</v>
      </c>
      <c r="F50" s="42">
        <f>D50*E50</f>
        <v>0</v>
      </c>
      <c r="G50" s="46">
        <v>-1.5489999999999999</v>
      </c>
      <c r="H50" s="48">
        <f>G50-G50</f>
        <v>0</v>
      </c>
      <c r="I50" s="29"/>
      <c r="M50" s="27"/>
      <c r="N50" s="27"/>
      <c r="O50" s="27"/>
      <c r="P50" s="27"/>
      <c r="Q50" s="27"/>
    </row>
    <row r="51" spans="2:17" x14ac:dyDescent="0.25">
      <c r="B51" s="26" t="s">
        <v>19</v>
      </c>
      <c r="C51" s="26" t="s">
        <v>20</v>
      </c>
      <c r="D51" s="69">
        <f>gewicht2</f>
        <v>0</v>
      </c>
      <c r="E51" s="67">
        <f>E44</f>
        <v>0</v>
      </c>
      <c r="F51" s="43">
        <f>D51*E51</f>
        <v>0</v>
      </c>
      <c r="G51" s="38">
        <v>-1.0089999999999999</v>
      </c>
      <c r="H51" s="49">
        <f>G51-G$50</f>
        <v>0.54</v>
      </c>
      <c r="I51" s="50">
        <f>F51/H51</f>
        <v>0</v>
      </c>
      <c r="M51" s="27"/>
      <c r="N51" s="27"/>
      <c r="O51" s="27"/>
      <c r="P51" s="27"/>
      <c r="Q51" s="27"/>
    </row>
    <row r="52" spans="2:17" x14ac:dyDescent="0.25">
      <c r="B52" s="26" t="s">
        <v>19</v>
      </c>
      <c r="C52" s="26" t="s">
        <v>19</v>
      </c>
      <c r="D52" s="69">
        <f>gewicht2</f>
        <v>0</v>
      </c>
      <c r="E52" s="67">
        <f>E43</f>
        <v>0</v>
      </c>
      <c r="F52" s="43">
        <f>D52*E52+F51</f>
        <v>0</v>
      </c>
      <c r="G52" s="38">
        <v>-0.45300000000000001</v>
      </c>
      <c r="H52" s="49">
        <f t="shared" ref="H52:H55" si="0">G52-G$50</f>
        <v>1.0959999999999999</v>
      </c>
      <c r="I52" s="50">
        <f t="shared" ref="I52:I55" si="1">F52/H52</f>
        <v>0</v>
      </c>
      <c r="M52" s="27"/>
      <c r="N52" s="27"/>
      <c r="O52" s="27"/>
      <c r="P52" s="27"/>
      <c r="Q52" s="27"/>
    </row>
    <row r="53" spans="2:17" x14ac:dyDescent="0.25">
      <c r="B53" s="26" t="s">
        <v>19</v>
      </c>
      <c r="C53" s="26" t="s">
        <v>2</v>
      </c>
      <c r="D53" s="69">
        <f>gewicht2</f>
        <v>0</v>
      </c>
      <c r="E53" s="67">
        <f>+(E52+E51)*-1</f>
        <v>0</v>
      </c>
      <c r="F53" s="43">
        <f t="shared" ref="F53:F55" si="2">D53*E53+F52</f>
        <v>0</v>
      </c>
      <c r="G53" s="38">
        <v>-1.5620000000000001</v>
      </c>
      <c r="H53" s="49">
        <f t="shared" si="0"/>
        <v>-1.3000000000000123E-2</v>
      </c>
      <c r="I53" s="30"/>
      <c r="M53" s="27"/>
      <c r="N53" s="27"/>
      <c r="O53" s="27"/>
      <c r="P53" s="27"/>
      <c r="Q53" s="27"/>
    </row>
    <row r="54" spans="2:17" x14ac:dyDescent="0.25">
      <c r="B54" s="26" t="s">
        <v>20</v>
      </c>
      <c r="C54" s="26" t="s">
        <v>2</v>
      </c>
      <c r="D54" s="69">
        <f>gewicht1</f>
        <v>0</v>
      </c>
      <c r="E54" s="67">
        <f>+E52*-1</f>
        <v>0</v>
      </c>
      <c r="F54" s="43">
        <f t="shared" si="2"/>
        <v>0</v>
      </c>
      <c r="G54" s="38">
        <v>-2.1139999999999999</v>
      </c>
      <c r="H54" s="49">
        <f t="shared" si="0"/>
        <v>-0.56499999999999995</v>
      </c>
      <c r="I54" s="50">
        <f t="shared" si="1"/>
        <v>0</v>
      </c>
      <c r="M54" s="27"/>
      <c r="N54" s="27"/>
      <c r="O54" s="27"/>
      <c r="P54" s="27"/>
      <c r="Q54" s="27"/>
    </row>
    <row r="55" spans="2:17" x14ac:dyDescent="0.25">
      <c r="B55" s="28" t="s">
        <v>2</v>
      </c>
      <c r="C55" s="28" t="s">
        <v>2</v>
      </c>
      <c r="D55" s="70">
        <f>gewicht1</f>
        <v>0</v>
      </c>
      <c r="E55" s="67">
        <f>+E51*-1</f>
        <v>0</v>
      </c>
      <c r="F55" s="44">
        <f t="shared" si="2"/>
        <v>0</v>
      </c>
      <c r="G55" s="38">
        <v>-2.702</v>
      </c>
      <c r="H55" s="45">
        <f t="shared" si="0"/>
        <v>-1.153</v>
      </c>
      <c r="I55" s="51">
        <f t="shared" si="1"/>
        <v>0</v>
      </c>
      <c r="M55" s="27"/>
      <c r="N55" s="27"/>
      <c r="O55" s="27"/>
      <c r="P55" s="27"/>
      <c r="Q55" s="27"/>
    </row>
    <row r="56" spans="2:17" x14ac:dyDescent="0.25">
      <c r="B56" s="8"/>
      <c r="C56" s="8"/>
      <c r="D56" s="8"/>
      <c r="E56" s="8"/>
      <c r="H56" s="11"/>
      <c r="I56" s="12"/>
      <c r="J56" s="12"/>
      <c r="K56" s="12"/>
      <c r="O56" s="5"/>
    </row>
    <row r="57" spans="2:17" x14ac:dyDescent="0.25">
      <c r="K57" s="9"/>
      <c r="N57" s="13"/>
      <c r="O57" s="9"/>
    </row>
    <row r="58" spans="2:17" x14ac:dyDescent="0.25">
      <c r="K58" s="9"/>
      <c r="N58" s="13"/>
      <c r="O58" s="9"/>
    </row>
    <row r="59" spans="2:17" x14ac:dyDescent="0.25">
      <c r="K59" s="9"/>
      <c r="N59" s="13"/>
      <c r="O59" s="9"/>
    </row>
    <row r="60" spans="2:17" x14ac:dyDescent="0.25">
      <c r="K60" s="9"/>
      <c r="N60" s="13"/>
      <c r="O60" s="9"/>
    </row>
    <row r="61" spans="2:17" x14ac:dyDescent="0.25">
      <c r="K61" s="9"/>
      <c r="N61" s="13"/>
      <c r="O61" s="9"/>
    </row>
    <row r="62" spans="2:17" x14ac:dyDescent="0.25">
      <c r="K62" s="9"/>
      <c r="N62" s="13"/>
      <c r="O62" s="9"/>
    </row>
    <row r="63" spans="2:17" x14ac:dyDescent="0.25">
      <c r="K63" s="9"/>
      <c r="N63" s="13"/>
      <c r="O63" s="9"/>
    </row>
    <row r="64" spans="2:17" x14ac:dyDescent="0.25">
      <c r="I64" s="13"/>
      <c r="J64" s="9"/>
      <c r="K64" s="9"/>
    </row>
    <row r="65" spans="2:11" x14ac:dyDescent="0.25">
      <c r="I65" s="13"/>
      <c r="J65" s="9"/>
      <c r="K65" s="9"/>
    </row>
    <row r="66" spans="2:11" x14ac:dyDescent="0.25">
      <c r="I66" s="13"/>
      <c r="J66" s="9"/>
      <c r="K66" s="9"/>
    </row>
    <row r="67" spans="2:11" x14ac:dyDescent="0.25">
      <c r="I67" s="13"/>
      <c r="J67" s="9"/>
      <c r="K67" s="9"/>
    </row>
    <row r="68" spans="2:11" x14ac:dyDescent="0.25">
      <c r="I68" s="13"/>
      <c r="J68" s="9"/>
      <c r="K68" s="9"/>
    </row>
    <row r="69" spans="2:11" x14ac:dyDescent="0.25">
      <c r="I69" s="13"/>
      <c r="J69" s="9"/>
      <c r="K69" s="9"/>
    </row>
    <row r="70" spans="2:11" x14ac:dyDescent="0.25">
      <c r="I70" s="13"/>
      <c r="J70" s="9"/>
      <c r="K70" s="9"/>
    </row>
    <row r="71" spans="2:11" x14ac:dyDescent="0.25">
      <c r="I71" s="13"/>
      <c r="J71" s="9"/>
      <c r="K71" s="9"/>
    </row>
    <row r="72" spans="2:11" x14ac:dyDescent="0.25">
      <c r="I72" s="13"/>
      <c r="J72" s="9"/>
      <c r="K72" s="9"/>
    </row>
    <row r="73" spans="2:11" x14ac:dyDescent="0.25">
      <c r="I73" s="13"/>
      <c r="J73" s="9"/>
      <c r="K73" s="9"/>
    </row>
    <row r="74" spans="2:11" x14ac:dyDescent="0.25">
      <c r="I74" s="13"/>
      <c r="J74" s="9"/>
      <c r="K74" s="9"/>
    </row>
    <row r="75" spans="2:11" x14ac:dyDescent="0.25">
      <c r="B75" s="73" t="s">
        <v>102</v>
      </c>
      <c r="C75" s="56"/>
      <c r="D75" s="56"/>
      <c r="E75" s="57"/>
      <c r="F75" s="57"/>
      <c r="G75" s="56"/>
      <c r="H75" s="56"/>
      <c r="I75" s="58"/>
      <c r="J75" s="9"/>
      <c r="K75" s="9"/>
    </row>
    <row r="76" spans="2:11" ht="17.25" x14ac:dyDescent="0.25">
      <c r="B76" s="72" t="s">
        <v>21</v>
      </c>
      <c r="C76" s="71"/>
      <c r="D76" s="71"/>
      <c r="E76" s="56" t="s">
        <v>74</v>
      </c>
      <c r="F76" s="88">
        <f>SLOPE(F50:F55,G50:G55)</f>
        <v>0</v>
      </c>
      <c r="G76" s="55" t="s">
        <v>18</v>
      </c>
      <c r="H76" s="55"/>
      <c r="I76" s="56"/>
    </row>
    <row r="77" spans="2:11" ht="17.25" customHeight="1" x14ac:dyDescent="0.25">
      <c r="B77" s="95" t="s">
        <v>103</v>
      </c>
      <c r="C77" s="95"/>
      <c r="D77" s="95"/>
      <c r="E77" s="96"/>
      <c r="F77" s="98" t="e">
        <f>+(AVERAGE(gewicht1,gewicht2))/(E36*1000)</f>
        <v>#DIV/0!</v>
      </c>
      <c r="G77" s="55"/>
      <c r="H77" s="55"/>
      <c r="I77" s="56"/>
    </row>
    <row r="78" spans="2:11" ht="17.25" x14ac:dyDescent="0.25">
      <c r="B78" s="89" t="s">
        <v>21</v>
      </c>
      <c r="C78" s="89"/>
      <c r="D78" s="89"/>
      <c r="E78" s="56" t="s">
        <v>100</v>
      </c>
      <c r="F78" s="97" t="e">
        <f>+F76-(F77*F76)</f>
        <v>#DIV/0!</v>
      </c>
      <c r="G78" s="55" t="s">
        <v>18</v>
      </c>
      <c r="H78" s="55"/>
      <c r="I78" s="56"/>
    </row>
    <row r="79" spans="2:11" x14ac:dyDescent="0.25">
      <c r="B79" s="71" t="s">
        <v>72</v>
      </c>
      <c r="C79" s="71"/>
      <c r="D79" s="71"/>
      <c r="E79" s="56" t="s">
        <v>22</v>
      </c>
      <c r="F79" s="55" t="e">
        <f>F76/(E38*1000*TAN(1*PI()/180))</f>
        <v>#DIV/0!</v>
      </c>
      <c r="G79" s="56" t="s">
        <v>3</v>
      </c>
      <c r="H79" s="56"/>
      <c r="I79" s="56"/>
    </row>
    <row r="80" spans="2:11" x14ac:dyDescent="0.25">
      <c r="B80" s="19"/>
      <c r="C80" s="19"/>
      <c r="D80" s="19"/>
      <c r="F80" s="55"/>
    </row>
    <row r="81" spans="2:13" x14ac:dyDescent="0.25">
      <c r="B81" s="2" t="s">
        <v>33</v>
      </c>
      <c r="C81" s="2"/>
      <c r="D81" s="8"/>
      <c r="E81" s="8"/>
      <c r="H81" s="18"/>
    </row>
    <row r="82" spans="2:13" x14ac:dyDescent="0.25">
      <c r="B82" s="101"/>
      <c r="C82" s="102"/>
      <c r="D82" s="102"/>
      <c r="E82" s="102"/>
      <c r="F82" s="102"/>
      <c r="G82" s="102"/>
      <c r="H82" s="103"/>
    </row>
    <row r="83" spans="2:13" x14ac:dyDescent="0.25">
      <c r="B83" s="104"/>
      <c r="C83" s="105"/>
      <c r="D83" s="105"/>
      <c r="E83" s="105"/>
      <c r="F83" s="105"/>
      <c r="G83" s="105"/>
      <c r="H83" s="106"/>
    </row>
    <row r="84" spans="2:13" x14ac:dyDescent="0.25">
      <c r="B84" s="104"/>
      <c r="C84" s="105"/>
      <c r="D84" s="105"/>
      <c r="E84" s="105"/>
      <c r="F84" s="105"/>
      <c r="G84" s="105"/>
      <c r="H84" s="106"/>
    </row>
    <row r="85" spans="2:13" x14ac:dyDescent="0.25">
      <c r="B85" s="107"/>
      <c r="C85" s="108"/>
      <c r="D85" s="108"/>
      <c r="E85" s="108"/>
      <c r="F85" s="108"/>
      <c r="G85" s="108"/>
      <c r="H85" s="109"/>
    </row>
    <row r="86" spans="2:13" x14ac:dyDescent="0.25">
      <c r="B86" s="89"/>
      <c r="C86" s="89"/>
      <c r="D86" s="89"/>
      <c r="F86" s="55"/>
    </row>
    <row r="87" spans="2:13" x14ac:dyDescent="0.25">
      <c r="F87" s="55"/>
    </row>
    <row r="88" spans="2:13" x14ac:dyDescent="0.25">
      <c r="F88" s="55"/>
    </row>
    <row r="89" spans="2:13" x14ac:dyDescent="0.25">
      <c r="F89" s="55"/>
    </row>
    <row r="90" spans="2:13" x14ac:dyDescent="0.25">
      <c r="F90" s="55"/>
    </row>
    <row r="91" spans="2:13" x14ac:dyDescent="0.25">
      <c r="B91" s="89"/>
      <c r="C91" s="89"/>
      <c r="D91" s="89"/>
      <c r="F91" s="55"/>
    </row>
    <row r="92" spans="2:13" x14ac:dyDescent="0.25">
      <c r="B92" s="89"/>
      <c r="C92" s="89"/>
      <c r="D92" s="89"/>
      <c r="F92" s="55"/>
    </row>
    <row r="93" spans="2:13" x14ac:dyDescent="0.25">
      <c r="B93" s="89"/>
      <c r="C93" s="89"/>
      <c r="D93" s="89"/>
      <c r="F93" s="55"/>
    </row>
    <row r="94" spans="2:13" x14ac:dyDescent="0.25">
      <c r="L94" s="10"/>
      <c r="M94" s="14"/>
    </row>
    <row r="95" spans="2:13" x14ac:dyDescent="0.25"/>
    <row r="96" spans="2:13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</sheetData>
  <sheetProtection selectLockedCells="1" selectUnlockedCells="1"/>
  <mergeCells count="18">
    <mergeCell ref="I23:J23"/>
    <mergeCell ref="D10:E10"/>
    <mergeCell ref="D12:E12"/>
    <mergeCell ref="E1:G2"/>
    <mergeCell ref="D5:E5"/>
    <mergeCell ref="D6:E6"/>
    <mergeCell ref="D7:E7"/>
    <mergeCell ref="D8:E8"/>
    <mergeCell ref="D9:E9"/>
    <mergeCell ref="B82:H85"/>
    <mergeCell ref="G29:K29"/>
    <mergeCell ref="F30:F31"/>
    <mergeCell ref="F32:F33"/>
    <mergeCell ref="B30:B31"/>
    <mergeCell ref="B32:B33"/>
    <mergeCell ref="B29:F29"/>
    <mergeCell ref="C30:C31"/>
    <mergeCell ref="C32:C33"/>
  </mergeCells>
  <phoneticPr fontId="10" type="noConversion"/>
  <conditionalFormatting sqref="K23:M23">
    <cfRule type="expression" dxfId="2" priority="6">
      <formula>H23="Nee"</formula>
    </cfRule>
  </conditionalFormatting>
  <conditionalFormatting sqref="I36">
    <cfRule type="cellIs" dxfId="1" priority="2" operator="greaterThan">
      <formula>50</formula>
    </cfRule>
  </conditionalFormatting>
  <conditionalFormatting sqref="E36">
    <cfRule type="cellIs" dxfId="0" priority="1" operator="greaterThan">
      <formula>50</formula>
    </cfRule>
  </conditionalFormatting>
  <dataValidations count="5">
    <dataValidation type="list" allowBlank="1" showInputMessage="1" showErrorMessage="1" sqref="D6:E6" xr:uid="{00000000-0002-0000-0000-000000000000}">
      <formula1>$J$4:$J$5</formula1>
    </dataValidation>
    <dataValidation type="list" allowBlank="1" showInputMessage="1" showErrorMessage="1" sqref="H24:H27" xr:uid="{00000000-0002-0000-0000-000001000000}">
      <formula1>$J$17:$J$18</formula1>
    </dataValidation>
    <dataValidation type="list" allowBlank="1" showInputMessage="1" showErrorMessage="1" sqref="H11" xr:uid="{00000000-0002-0000-0000-000002000000}">
      <formula1>$K$9:$K$12</formula1>
    </dataValidation>
    <dataValidation type="list" allowBlank="1" showInputMessage="1" showErrorMessage="1" sqref="H17:H23 H12:H13 D17:D26" xr:uid="{00000000-0002-0000-0000-000003000000}">
      <formula1>$J$14:$J$15</formula1>
    </dataValidation>
    <dataValidation type="decimal" operator="lessThan" allowBlank="1" showInputMessage="1" showErrorMessage="1" error="De waterverplaatsing is groter dan 50. Dit is onmogelijk, waarschijnlijk een type fout. Vul de juiste waarde in." promptTitle="Waterverplaatsing" prompt="DC uit VONA tool zonder meetgewichten in m3 (max 50m3)" sqref="E36" xr:uid="{151F953E-CA09-4E2A-BFB3-1CA18F28F9A1}">
      <formula1>50</formula1>
    </dataValidation>
  </dataValidations>
  <pageMargins left="0.43333333333333335" right="0.2361111111111111" top="0.55138888888888893" bottom="0.55138888888888893" header="0.31527777777777777" footer="0.31527777777777777"/>
  <pageSetup paperSize="9" scale="65" orientation="portrait" r:id="rId1"/>
  <headerFooter alignWithMargins="0">
    <oddHeader>&amp;C&amp;"Calibri,Standaard"&amp;11 HELLINGPROEF &amp;A</oddHeader>
    <oddFooter>&amp;C&amp;"Calibri,Standaard"&amp;11Pagina &amp;P van &amp;N</oddFooter>
  </headerFooter>
  <drawing r:id="rId2"/>
  <legacyDrawing r:id="rId3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5</vt:i4>
      </vt:variant>
    </vt:vector>
  </HeadingPairs>
  <TitlesOfParts>
    <vt:vector size="6" baseType="lpstr">
      <vt:lpstr>Hellingproef</vt:lpstr>
      <vt:lpstr>__xlnm.Print_Area_1</vt:lpstr>
      <vt:lpstr>gewicht1</vt:lpstr>
      <vt:lpstr>gewicht2</vt:lpstr>
      <vt:lpstr>rho</vt:lpstr>
      <vt:lpstr>tho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Pluimers</dc:creator>
  <cp:lastModifiedBy>Pieter Pluimers</cp:lastModifiedBy>
  <cp:lastPrinted>2017-08-06T13:17:37Z</cp:lastPrinted>
  <dcterms:created xsi:type="dcterms:W3CDTF">2013-09-15T11:12:57Z</dcterms:created>
  <dcterms:modified xsi:type="dcterms:W3CDTF">2018-03-30T12:48:33Z</dcterms:modified>
</cp:coreProperties>
</file>